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19\"/>
    </mc:Choice>
  </mc:AlternateContent>
  <xr:revisionPtr revIDLastSave="0" documentId="8_{33F819E8-7287-425B-91F2-9FD922F547F2}" xr6:coauthVersionLast="44" xr6:coauthVersionMax="44" xr10:uidLastSave="{00000000-0000-0000-0000-000000000000}"/>
  <workbookProtection workbookPassword="CC73" lockStructure="1"/>
  <bookViews>
    <workbookView xWindow="-108" yWindow="-108" windowWidth="23256" windowHeight="12576"/>
  </bookViews>
  <sheets>
    <sheet name="Table 1.1" sheetId="2" r:id="rId1"/>
  </sheets>
  <definedNames>
    <definedName name="_xlnm.Print_Area" localSheetId="0">'Table 1.1'!$A$1:$N$57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9" i="2" l="1"/>
  <c r="M39" i="2"/>
  <c r="L39" i="2"/>
  <c r="I39" i="2"/>
  <c r="H39" i="2"/>
  <c r="G39" i="2"/>
  <c r="F39" i="2"/>
  <c r="B39" i="2"/>
  <c r="D39" i="2"/>
  <c r="E39" i="2"/>
  <c r="C39" i="2"/>
  <c r="M25" i="2"/>
  <c r="C25" i="2"/>
  <c r="M8" i="2"/>
  <c r="F8" i="2"/>
  <c r="C8" i="2"/>
  <c r="M9" i="2"/>
  <c r="M12" i="2"/>
  <c r="M13" i="2"/>
  <c r="M14" i="2"/>
  <c r="M15" i="2"/>
  <c r="M17" i="2"/>
  <c r="M18" i="2"/>
  <c r="M19" i="2"/>
  <c r="M20" i="2"/>
  <c r="C17" i="2"/>
  <c r="C18" i="2"/>
  <c r="C19" i="2"/>
  <c r="C20" i="2"/>
  <c r="C14" i="2"/>
  <c r="C15" i="2"/>
  <c r="C9" i="2"/>
  <c r="C12" i="2"/>
  <c r="C13" i="2"/>
  <c r="F20" i="2"/>
  <c r="F19" i="2"/>
  <c r="F18" i="2"/>
  <c r="F17" i="2"/>
  <c r="F15" i="2"/>
  <c r="F14" i="2"/>
  <c r="F13" i="2"/>
  <c r="F12" i="2"/>
  <c r="F9" i="2"/>
</calcChain>
</file>

<file path=xl/sharedStrings.xml><?xml version="1.0" encoding="utf-8"?>
<sst xmlns="http://schemas.openxmlformats.org/spreadsheetml/2006/main" count="46" uniqueCount="44">
  <si>
    <t>Authorized Judgeships</t>
  </si>
  <si>
    <t>Active Judges</t>
  </si>
  <si>
    <t>Magistrate Judges</t>
  </si>
  <si>
    <t>Courts of Appeals</t>
  </si>
  <si>
    <t xml:space="preserve">District Courts </t>
  </si>
  <si>
    <t xml:space="preserve">Recalled Judges </t>
  </si>
  <si>
    <t xml:space="preserve">Bankruptcy Courts </t>
  </si>
  <si>
    <t>District court senior judge data in 1993 are from the biennial judgeship survey national profile page; 1994 data are from the 1998 text table.</t>
  </si>
  <si>
    <t>Recalled Judges</t>
  </si>
  <si>
    <t>Authorized Positions</t>
  </si>
  <si>
    <t>Clerk/
Magistrate Judge</t>
  </si>
  <si>
    <t>151*</t>
  </si>
  <si>
    <t>162*</t>
  </si>
  <si>
    <t>615*</t>
  </si>
  <si>
    <t>278*</t>
  </si>
  <si>
    <t>287*</t>
  </si>
  <si>
    <t>302*</t>
  </si>
  <si>
    <t>District Court Judges</t>
  </si>
  <si>
    <t>effective the date the bill became law, but the effective date of the additional judgeship for the Ninth Circuit was January 21, 2009.</t>
  </si>
  <si>
    <t>Note: This table does not include data for the U.S. Court of Appeals for the Federal Circuit.</t>
  </si>
  <si>
    <t>Part Time</t>
  </si>
  <si>
    <t>Full Time</t>
  </si>
  <si>
    <t>Fiscal Year</t>
  </si>
  <si>
    <t>Note: This table includes data for the U.S. Court of Appeals for the Federal Circuit.</t>
  </si>
  <si>
    <t xml:space="preserve">Authorized Judgeships </t>
  </si>
  <si>
    <t>Total Judicial Officers―U.S. Courts of Appeals, District Courts, and Bankruptcy Courts</t>
  </si>
  <si>
    <t>-</t>
  </si>
  <si>
    <t xml:space="preserve">                       -</t>
  </si>
  <si>
    <t>Table 1.1</t>
  </si>
  <si>
    <r>
      <t>Senior Judges</t>
    </r>
    <r>
      <rPr>
        <b/>
        <vertAlign val="superscript"/>
        <sz val="8"/>
        <rFont val="Arial Narrow"/>
        <family val="2"/>
      </rPr>
      <t>1</t>
    </r>
  </si>
  <si>
    <r>
      <t xml:space="preserve">Authorized Judgeships </t>
    </r>
    <r>
      <rPr>
        <b/>
        <vertAlign val="superscript"/>
        <sz val="8"/>
        <rFont val="Arial Narrow"/>
        <family val="2"/>
      </rPr>
      <t>2</t>
    </r>
  </si>
  <si>
    <r>
      <t>Senior Judges</t>
    </r>
    <r>
      <rPr>
        <b/>
        <vertAlign val="superscript"/>
        <sz val="8"/>
        <rFont val="Arial Narrow"/>
        <family val="2"/>
      </rPr>
      <t xml:space="preserve"> 3</t>
    </r>
  </si>
  <si>
    <r>
      <t xml:space="preserve">663 </t>
    </r>
    <r>
      <rPr>
        <vertAlign val="superscript"/>
        <sz val="8"/>
        <rFont val="Arial Narrow"/>
        <family val="2"/>
      </rPr>
      <t>6</t>
    </r>
  </si>
  <si>
    <r>
      <t xml:space="preserve">294 </t>
    </r>
    <r>
      <rPr>
        <vertAlign val="superscript"/>
        <sz val="8"/>
        <rFont val="Arial Narrow"/>
        <family val="2"/>
      </rPr>
      <t>6</t>
    </r>
  </si>
  <si>
    <r>
      <t xml:space="preserve">1990 </t>
    </r>
    <r>
      <rPr>
        <vertAlign val="superscript"/>
        <sz val="8"/>
        <rFont val="Arial Narrow"/>
        <family val="2"/>
      </rPr>
      <t>4</t>
    </r>
  </si>
  <si>
    <r>
      <t xml:space="preserve">Percent Change 2016 over 1990 </t>
    </r>
    <r>
      <rPr>
        <vertAlign val="superscript"/>
        <sz val="8"/>
        <rFont val="Arial Narrow"/>
        <family val="2"/>
      </rPr>
      <t>5</t>
    </r>
  </si>
  <si>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Public Law No. 110-117, January 7, 2008, transferred one judgeship from the D.C. Circuit Court of Appeals to the Ninth Circuit Court of Appeals. The loss of the judgeship in D.C. became</t>
    </r>
  </si>
  <si>
    <r>
      <t xml:space="preserve">1 </t>
    </r>
    <r>
      <rPr>
        <sz val="8"/>
        <rFont val="Arial Narrow"/>
        <family val="2"/>
      </rPr>
      <t>Sitting senior judges who participated in appeals dispositions.</t>
    </r>
  </si>
  <si>
    <r>
      <t xml:space="preserve">2 </t>
    </r>
    <r>
      <rPr>
        <sz val="8"/>
        <rFont val="Arial Narrow"/>
        <family val="2"/>
      </rPr>
      <t>Positions in the Districts of the Virgin Islands, Guam, and Northern Mariana Islands are included.</t>
    </r>
  </si>
  <si>
    <r>
      <t xml:space="preserve">3 </t>
    </r>
    <r>
      <rPr>
        <sz val="8"/>
        <rFont val="Arial Narrow"/>
        <family val="2"/>
      </rPr>
      <t>Senior judges with staff.</t>
    </r>
  </si>
  <si>
    <r>
      <rPr>
        <vertAlign val="superscript"/>
        <sz val="8"/>
        <rFont val="Arial Narrow"/>
        <family val="2"/>
      </rPr>
      <t xml:space="preserve">4 </t>
    </r>
    <r>
      <rPr>
        <sz val="8"/>
        <rFont val="Arial Narrow"/>
        <family val="2"/>
      </rPr>
      <t>Twelve-month period ending June 30.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</si>
  <si>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 Percent change not computed when the total for the previous period is less than 10.</t>
    </r>
  </si>
  <si>
    <r>
      <t xml:space="preserve">Source: Text narrative and tables, </t>
    </r>
    <r>
      <rPr>
        <i/>
        <sz val="8"/>
        <rFont val="Arial Narrow"/>
        <family val="2"/>
      </rPr>
      <t xml:space="preserve">Annual Report of the Director: Judicial Business of the United States Courts.  </t>
    </r>
  </si>
  <si>
    <t>During the 12-Month Periods Ending June 30, 1990 and September 30, 1995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</si>
</sst>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\ ;\(&quot;$&quot;#,##0\)"/>
    <numFmt numFmtId="176" formatCode="0.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102">
    <xf numFmtId="0" fontId="0" fillId="0" borderId="0" xfId="0"/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4" fillId="0" borderId="0" xfId="0" applyFont="1" applyFill="1" applyBorder="1" applyAlignment="1">
      <alignment horizontal="right" indent="2"/>
    </xf>
    <xf numFmtId="0" fontId="4" fillId="0" borderId="0" xfId="0" applyFont="1" applyProtection="1">
      <protection hidden="1"/>
    </xf>
    <xf numFmtId="0" fontId="5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3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 indent="2"/>
    </xf>
    <xf numFmtId="0" fontId="10" fillId="0" borderId="0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2"/>
    </xf>
    <xf numFmtId="0" fontId="10" fillId="0" borderId="0" xfId="0" applyFont="1" applyFill="1" applyAlignment="1">
      <alignment horizontal="left" indent="2"/>
    </xf>
    <xf numFmtId="0" fontId="10" fillId="0" borderId="2" xfId="0" applyFont="1" applyFill="1" applyBorder="1" applyAlignment="1">
      <alignment horizontal="left" indent="2"/>
    </xf>
    <xf numFmtId="0" fontId="10" fillId="0" borderId="0" xfId="0" applyFont="1" applyFill="1" applyAlignment="1">
      <alignment horizontal="right" indent="1"/>
    </xf>
    <xf numFmtId="0" fontId="10" fillId="0" borderId="0" xfId="0" applyFont="1" applyFill="1" applyAlignment="1">
      <alignment horizontal="right" indent="3"/>
    </xf>
    <xf numFmtId="0" fontId="10" fillId="0" borderId="0" xfId="0" applyFont="1" applyFill="1" applyAlignment="1">
      <alignment horizontal="right" indent="2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indent="1"/>
    </xf>
    <xf numFmtId="0" fontId="10" fillId="0" borderId="0" xfId="0" applyFont="1" applyAlignment="1">
      <alignment horizontal="right" indent="3"/>
    </xf>
    <xf numFmtId="0" fontId="10" fillId="0" borderId="0" xfId="0" applyFont="1" applyAlignment="1">
      <alignment horizontal="right" indent="2"/>
    </xf>
    <xf numFmtId="0" fontId="10" fillId="0" borderId="3" xfId="0" applyFont="1" applyBorder="1" applyAlignment="1">
      <alignment horizontal="right" indent="2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3"/>
    </xf>
    <xf numFmtId="0" fontId="10" fillId="0" borderId="2" xfId="0" applyFont="1" applyBorder="1" applyAlignment="1">
      <alignment horizontal="right" indent="2"/>
    </xf>
    <xf numFmtId="0" fontId="10" fillId="0" borderId="3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right" indent="2"/>
    </xf>
    <xf numFmtId="0" fontId="10" fillId="0" borderId="12" xfId="0" applyFont="1" applyFill="1" applyBorder="1" applyAlignment="1">
      <alignment horizontal="left" wrapText="1" indent="1"/>
    </xf>
    <xf numFmtId="176" fontId="10" fillId="0" borderId="12" xfId="8" applyNumberFormat="1" applyFont="1" applyFill="1" applyBorder="1" applyAlignment="1">
      <alignment horizontal="right" indent="1"/>
    </xf>
    <xf numFmtId="176" fontId="10" fillId="0" borderId="12" xfId="8" applyNumberFormat="1" applyFont="1" applyFill="1" applyBorder="1" applyAlignment="1">
      <alignment horizontal="right" indent="2"/>
    </xf>
    <xf numFmtId="176" fontId="10" fillId="0" borderId="12" xfId="8" quotePrefix="1" applyNumberFormat="1" applyFont="1" applyFill="1" applyBorder="1" applyAlignment="1">
      <alignment horizontal="right" indent="3"/>
    </xf>
    <xf numFmtId="176" fontId="10" fillId="0" borderId="12" xfId="8" quotePrefix="1" applyNumberFormat="1" applyFont="1" applyFill="1" applyBorder="1" applyAlignment="1">
      <alignment horizontal="right" indent="2"/>
    </xf>
    <xf numFmtId="9" fontId="10" fillId="0" borderId="0" xfId="1" applyNumberFormat="1" applyFont="1" applyFill="1" applyBorder="1" applyAlignment="1">
      <alignment horizontal="left" wrapText="1"/>
    </xf>
    <xf numFmtId="0" fontId="12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9" fontId="4" fillId="0" borderId="17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9" fontId="10" fillId="0" borderId="0" xfId="1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center"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zoomScaleNormal="75" workbookViewId="0">
      <selection activeCell="A3" sqref="A3:N3"/>
    </sheetView>
  </sheetViews>
  <sheetFormatPr defaultRowHeight="13.2" x14ac:dyDescent="0.25"/>
  <cols>
    <col min="1" max="1" width="8.109375" customWidth="1"/>
    <col min="2" max="2" width="10.88671875" customWidth="1"/>
    <col min="3" max="3" width="8.44140625" customWidth="1"/>
    <col min="4" max="4" width="7.5546875" customWidth="1"/>
    <col min="5" max="5" width="10.88671875" customWidth="1"/>
    <col min="6" max="6" width="7.44140625" customWidth="1"/>
    <col min="7" max="7" width="8.109375" customWidth="1"/>
    <col min="8" max="9" width="8.33203125" customWidth="1"/>
    <col min="10" max="10" width="16.33203125" customWidth="1"/>
    <col min="11" max="11" width="9.44140625" customWidth="1"/>
    <col min="12" max="12" width="10.5546875" customWidth="1"/>
    <col min="13" max="13" width="7.6640625" customWidth="1"/>
    <col min="14" max="14" width="9.6640625" customWidth="1"/>
  </cols>
  <sheetData>
    <row r="1" spans="1:14" ht="18.600000000000001" customHeight="1" thickTop="1" x14ac:dyDescent="0.3">
      <c r="A1" s="2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600000000000001" customHeight="1" x14ac:dyDescent="0.3">
      <c r="A2" s="21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 customHeight="1" x14ac:dyDescent="0.25">
      <c r="A3" s="96" t="s">
        <v>43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23.25" customHeight="1" x14ac:dyDescent="0.25">
      <c r="A4" s="12"/>
      <c r="B4" s="81" t="s">
        <v>3</v>
      </c>
      <c r="C4" s="82"/>
      <c r="D4" s="83"/>
      <c r="E4" s="87" t="s">
        <v>4</v>
      </c>
      <c r="F4" s="87"/>
      <c r="G4" s="87"/>
      <c r="H4" s="87"/>
      <c r="I4" s="87"/>
      <c r="J4" s="87"/>
      <c r="K4" s="88"/>
      <c r="L4" s="81" t="s">
        <v>6</v>
      </c>
      <c r="M4" s="82"/>
      <c r="N4" s="82"/>
    </row>
    <row r="5" spans="1:14" ht="21" customHeight="1" x14ac:dyDescent="0.25">
      <c r="A5" s="13"/>
      <c r="B5" s="84"/>
      <c r="C5" s="85"/>
      <c r="D5" s="86"/>
      <c r="E5" s="70" t="s">
        <v>17</v>
      </c>
      <c r="F5" s="70"/>
      <c r="G5" s="71"/>
      <c r="H5" s="101" t="s">
        <v>2</v>
      </c>
      <c r="I5" s="87"/>
      <c r="J5" s="87"/>
      <c r="K5" s="88"/>
      <c r="L5" s="84"/>
      <c r="M5" s="85"/>
      <c r="N5" s="85"/>
    </row>
    <row r="6" spans="1:14" ht="19.5" customHeight="1" x14ac:dyDescent="0.25">
      <c r="A6" s="79" t="s">
        <v>22</v>
      </c>
      <c r="B6" s="89" t="s">
        <v>24</v>
      </c>
      <c r="C6" s="78" t="s">
        <v>1</v>
      </c>
      <c r="D6" s="80" t="s">
        <v>29</v>
      </c>
      <c r="E6" s="78" t="s">
        <v>30</v>
      </c>
      <c r="F6" s="78" t="s">
        <v>1</v>
      </c>
      <c r="G6" s="80" t="s">
        <v>31</v>
      </c>
      <c r="H6" s="97" t="s">
        <v>9</v>
      </c>
      <c r="I6" s="98"/>
      <c r="J6" s="99"/>
      <c r="K6" s="72" t="s">
        <v>8</v>
      </c>
      <c r="L6" s="89" t="s">
        <v>0</v>
      </c>
      <c r="M6" s="78" t="s">
        <v>1</v>
      </c>
      <c r="N6" s="78" t="s">
        <v>5</v>
      </c>
    </row>
    <row r="7" spans="1:14" ht="34.5" customHeight="1" x14ac:dyDescent="0.25">
      <c r="A7" s="79"/>
      <c r="B7" s="90"/>
      <c r="C7" s="79"/>
      <c r="D7" s="73"/>
      <c r="E7" s="79"/>
      <c r="F7" s="79"/>
      <c r="G7" s="73"/>
      <c r="H7" s="23" t="s">
        <v>21</v>
      </c>
      <c r="I7" s="22" t="s">
        <v>20</v>
      </c>
      <c r="J7" s="23" t="s">
        <v>10</v>
      </c>
      <c r="K7" s="73"/>
      <c r="L7" s="90"/>
      <c r="M7" s="79"/>
      <c r="N7" s="79"/>
    </row>
    <row r="8" spans="1:14" ht="18" hidden="1" customHeight="1" x14ac:dyDescent="0.3">
      <c r="A8" s="1">
        <v>1988</v>
      </c>
      <c r="B8" s="4">
        <v>168</v>
      </c>
      <c r="C8" s="3">
        <f>168-10</f>
        <v>158</v>
      </c>
      <c r="D8" s="7">
        <v>50</v>
      </c>
      <c r="E8" s="3">
        <v>575</v>
      </c>
      <c r="F8" s="2">
        <f>575-28</f>
        <v>547</v>
      </c>
      <c r="G8" s="7">
        <v>178</v>
      </c>
      <c r="H8" s="14">
        <v>300</v>
      </c>
      <c r="I8" s="2">
        <v>163</v>
      </c>
      <c r="J8" s="16">
        <v>9</v>
      </c>
      <c r="K8" s="6">
        <v>5</v>
      </c>
      <c r="L8" s="5">
        <v>284</v>
      </c>
      <c r="M8" s="6">
        <f>284-4</f>
        <v>280</v>
      </c>
      <c r="N8" s="6">
        <v>15</v>
      </c>
    </row>
    <row r="9" spans="1:14" ht="18" hidden="1" customHeight="1" x14ac:dyDescent="0.3">
      <c r="A9" s="1">
        <v>1989</v>
      </c>
      <c r="B9" s="4">
        <v>168</v>
      </c>
      <c r="C9" s="3">
        <f>168-12</f>
        <v>156</v>
      </c>
      <c r="D9" s="7">
        <v>57</v>
      </c>
      <c r="E9" s="3">
        <v>575</v>
      </c>
      <c r="F9" s="2">
        <f>575-36</f>
        <v>539</v>
      </c>
      <c r="G9" s="7">
        <v>190</v>
      </c>
      <c r="H9" s="14">
        <v>313</v>
      </c>
      <c r="I9" s="2">
        <v>159</v>
      </c>
      <c r="J9" s="16">
        <v>9</v>
      </c>
      <c r="K9" s="6">
        <v>4</v>
      </c>
      <c r="L9" s="5">
        <v>284</v>
      </c>
      <c r="M9" s="6">
        <f>284-2</f>
        <v>282</v>
      </c>
      <c r="N9" s="6">
        <v>12</v>
      </c>
    </row>
    <row r="10" spans="1:14" ht="3" customHeight="1" x14ac:dyDescent="0.3">
      <c r="A10" s="1"/>
      <c r="B10" s="4"/>
      <c r="C10" s="3"/>
      <c r="D10" s="7"/>
      <c r="E10" s="3"/>
      <c r="F10" s="2"/>
      <c r="G10" s="7"/>
      <c r="H10" s="15"/>
      <c r="I10" s="2"/>
      <c r="J10" s="17"/>
      <c r="K10" s="6"/>
      <c r="L10" s="5"/>
      <c r="M10" s="6"/>
      <c r="N10" s="6"/>
    </row>
    <row r="11" spans="1:14" ht="17.25" customHeight="1" x14ac:dyDescent="0.25">
      <c r="A11" s="24">
        <v>2019</v>
      </c>
      <c r="B11" s="25">
        <v>179</v>
      </c>
      <c r="C11" s="26">
        <v>175</v>
      </c>
      <c r="D11" s="27">
        <v>100</v>
      </c>
      <c r="E11" s="28">
        <v>677</v>
      </c>
      <c r="F11" s="29">
        <v>585</v>
      </c>
      <c r="G11" s="30">
        <v>423</v>
      </c>
      <c r="H11" s="31">
        <v>549</v>
      </c>
      <c r="I11" s="31">
        <v>29</v>
      </c>
      <c r="J11" s="32">
        <v>3</v>
      </c>
      <c r="K11" s="28">
        <v>90</v>
      </c>
      <c r="L11" s="25">
        <v>347</v>
      </c>
      <c r="M11" s="29">
        <v>316</v>
      </c>
      <c r="N11" s="28">
        <v>28</v>
      </c>
    </row>
    <row r="12" spans="1:14" ht="24" hidden="1" customHeight="1" x14ac:dyDescent="0.25">
      <c r="A12" s="33">
        <v>1991</v>
      </c>
      <c r="B12" s="34">
        <v>179</v>
      </c>
      <c r="C12" s="35">
        <f>179-24</f>
        <v>155</v>
      </c>
      <c r="D12" s="36">
        <v>66</v>
      </c>
      <c r="E12" s="37">
        <v>649</v>
      </c>
      <c r="F12" s="38">
        <f>649-112</f>
        <v>537</v>
      </c>
      <c r="G12" s="39">
        <v>204</v>
      </c>
      <c r="H12" s="40">
        <v>354</v>
      </c>
      <c r="I12" s="40">
        <v>112</v>
      </c>
      <c r="J12" s="41">
        <v>6</v>
      </c>
      <c r="K12" s="42">
        <v>3</v>
      </c>
      <c r="L12" s="34">
        <v>291</v>
      </c>
      <c r="M12" s="43">
        <f>291-4</f>
        <v>287</v>
      </c>
      <c r="N12" s="42">
        <v>10</v>
      </c>
    </row>
    <row r="13" spans="1:14" ht="24" hidden="1" customHeight="1" x14ac:dyDescent="0.25">
      <c r="A13" s="33">
        <v>1992</v>
      </c>
      <c r="B13" s="34">
        <v>179</v>
      </c>
      <c r="C13" s="35">
        <f>179-17</f>
        <v>162</v>
      </c>
      <c r="D13" s="36">
        <v>73</v>
      </c>
      <c r="E13" s="37">
        <v>649</v>
      </c>
      <c r="F13" s="38">
        <f>649-84</f>
        <v>565</v>
      </c>
      <c r="G13" s="39">
        <v>224</v>
      </c>
      <c r="H13" s="40">
        <v>374</v>
      </c>
      <c r="I13" s="40">
        <v>100</v>
      </c>
      <c r="J13" s="41">
        <v>5</v>
      </c>
      <c r="K13" s="42">
        <v>7</v>
      </c>
      <c r="L13" s="34">
        <v>291</v>
      </c>
      <c r="M13" s="43">
        <f>291-4</f>
        <v>287</v>
      </c>
      <c r="N13" s="42">
        <v>12</v>
      </c>
    </row>
    <row r="14" spans="1:14" ht="24" hidden="1" customHeight="1" x14ac:dyDescent="0.25">
      <c r="A14" s="33">
        <v>1993</v>
      </c>
      <c r="B14" s="34">
        <v>179</v>
      </c>
      <c r="C14" s="35">
        <f>179-20</f>
        <v>159</v>
      </c>
      <c r="D14" s="36">
        <v>75</v>
      </c>
      <c r="E14" s="37">
        <v>649</v>
      </c>
      <c r="F14" s="38">
        <f>649-107</f>
        <v>542</v>
      </c>
      <c r="G14" s="39">
        <v>223</v>
      </c>
      <c r="H14" s="40">
        <v>385</v>
      </c>
      <c r="I14" s="40">
        <v>93</v>
      </c>
      <c r="J14" s="41">
        <v>4</v>
      </c>
      <c r="K14" s="42">
        <v>8</v>
      </c>
      <c r="L14" s="34">
        <v>326</v>
      </c>
      <c r="M14" s="43">
        <f>326-2</f>
        <v>324</v>
      </c>
      <c r="N14" s="42">
        <v>12</v>
      </c>
    </row>
    <row r="15" spans="1:14" ht="24" hidden="1" customHeight="1" x14ac:dyDescent="0.25">
      <c r="A15" s="33">
        <v>1994</v>
      </c>
      <c r="B15" s="34">
        <v>179</v>
      </c>
      <c r="C15" s="35">
        <f>179-18</f>
        <v>161</v>
      </c>
      <c r="D15" s="36">
        <v>81</v>
      </c>
      <c r="E15" s="37">
        <v>649</v>
      </c>
      <c r="F15" s="38">
        <f>649-60</f>
        <v>589</v>
      </c>
      <c r="G15" s="39">
        <v>228</v>
      </c>
      <c r="H15" s="40">
        <v>406</v>
      </c>
      <c r="I15" s="40">
        <v>85</v>
      </c>
      <c r="J15" s="41">
        <v>3</v>
      </c>
      <c r="K15" s="42">
        <v>16</v>
      </c>
      <c r="L15" s="34">
        <v>326</v>
      </c>
      <c r="M15" s="43">
        <f>326-12</f>
        <v>314</v>
      </c>
      <c r="N15" s="42">
        <v>22</v>
      </c>
    </row>
    <row r="16" spans="1:14" ht="17.25" customHeight="1" x14ac:dyDescent="0.25">
      <c r="A16" s="33">
        <v>2018</v>
      </c>
      <c r="B16" s="34">
        <v>179</v>
      </c>
      <c r="C16" s="35">
        <v>166</v>
      </c>
      <c r="D16" s="36">
        <v>96</v>
      </c>
      <c r="E16" s="37">
        <v>677</v>
      </c>
      <c r="F16" s="43">
        <v>562</v>
      </c>
      <c r="G16" s="39">
        <v>412</v>
      </c>
      <c r="H16" s="40">
        <v>547</v>
      </c>
      <c r="I16" s="40">
        <v>29</v>
      </c>
      <c r="J16" s="41">
        <v>3</v>
      </c>
      <c r="K16" s="42">
        <v>85</v>
      </c>
      <c r="L16" s="34">
        <v>350</v>
      </c>
      <c r="M16" s="43">
        <v>321</v>
      </c>
      <c r="N16" s="42">
        <v>29</v>
      </c>
    </row>
    <row r="17" spans="1:15" ht="18" hidden="1" customHeight="1" x14ac:dyDescent="0.25">
      <c r="A17" s="33">
        <v>1996</v>
      </c>
      <c r="B17" s="34">
        <v>179</v>
      </c>
      <c r="C17" s="35">
        <f>179-18</f>
        <v>161</v>
      </c>
      <c r="D17" s="36">
        <v>82</v>
      </c>
      <c r="E17" s="37">
        <v>647</v>
      </c>
      <c r="F17" s="43">
        <f>647-44</f>
        <v>603</v>
      </c>
      <c r="G17" s="39">
        <v>274</v>
      </c>
      <c r="H17" s="40">
        <v>422</v>
      </c>
      <c r="I17" s="40">
        <v>77</v>
      </c>
      <c r="J17" s="41">
        <v>3</v>
      </c>
      <c r="K17" s="42">
        <v>21</v>
      </c>
      <c r="L17" s="34">
        <v>326</v>
      </c>
      <c r="M17" s="43">
        <f>326-13</f>
        <v>313</v>
      </c>
      <c r="N17" s="42">
        <v>23</v>
      </c>
    </row>
    <row r="18" spans="1:15" ht="18" hidden="1" customHeight="1" x14ac:dyDescent="0.25">
      <c r="A18" s="33">
        <v>1997</v>
      </c>
      <c r="B18" s="34">
        <v>179</v>
      </c>
      <c r="C18" s="35">
        <f>179-24</f>
        <v>155</v>
      </c>
      <c r="D18" s="36">
        <v>87</v>
      </c>
      <c r="E18" s="37">
        <v>647</v>
      </c>
      <c r="F18" s="44">
        <f>647-69</f>
        <v>578</v>
      </c>
      <c r="G18" s="39">
        <v>278</v>
      </c>
      <c r="H18" s="45">
        <v>432</v>
      </c>
      <c r="I18" s="45">
        <v>75</v>
      </c>
      <c r="J18" s="41">
        <v>3</v>
      </c>
      <c r="K18" s="42">
        <v>20</v>
      </c>
      <c r="L18" s="34">
        <v>326</v>
      </c>
      <c r="M18" s="43">
        <f>326-13</f>
        <v>313</v>
      </c>
      <c r="N18" s="42">
        <v>22</v>
      </c>
    </row>
    <row r="19" spans="1:15" ht="18" hidden="1" customHeight="1" x14ac:dyDescent="0.25">
      <c r="A19" s="33">
        <v>1998</v>
      </c>
      <c r="B19" s="34">
        <v>179</v>
      </c>
      <c r="C19" s="35">
        <f>179-17</f>
        <v>162</v>
      </c>
      <c r="D19" s="36">
        <v>86</v>
      </c>
      <c r="E19" s="37">
        <v>646</v>
      </c>
      <c r="F19" s="43">
        <f>646-55</f>
        <v>591</v>
      </c>
      <c r="G19" s="39">
        <v>276</v>
      </c>
      <c r="H19" s="40">
        <v>440</v>
      </c>
      <c r="I19" s="40">
        <v>69</v>
      </c>
      <c r="J19" s="41">
        <v>3</v>
      </c>
      <c r="K19" s="42">
        <v>15</v>
      </c>
      <c r="L19" s="34">
        <v>326</v>
      </c>
      <c r="M19" s="43">
        <f>326-11</f>
        <v>315</v>
      </c>
      <c r="N19" s="42">
        <v>25</v>
      </c>
    </row>
    <row r="20" spans="1:15" ht="18" hidden="1" customHeight="1" x14ac:dyDescent="0.25">
      <c r="A20" s="33">
        <v>1999</v>
      </c>
      <c r="B20" s="34">
        <v>179</v>
      </c>
      <c r="C20" s="35">
        <f>179-24</f>
        <v>155</v>
      </c>
      <c r="D20" s="36">
        <v>86</v>
      </c>
      <c r="E20" s="37">
        <v>646</v>
      </c>
      <c r="F20" s="44">
        <f>646-38</f>
        <v>608</v>
      </c>
      <c r="G20" s="39">
        <v>273</v>
      </c>
      <c r="H20" s="45">
        <v>454</v>
      </c>
      <c r="I20" s="45">
        <v>62</v>
      </c>
      <c r="J20" s="41">
        <v>3</v>
      </c>
      <c r="K20" s="42">
        <v>24</v>
      </c>
      <c r="L20" s="34">
        <v>326</v>
      </c>
      <c r="M20" s="43">
        <f>326-20</f>
        <v>306</v>
      </c>
      <c r="N20" s="42">
        <v>29</v>
      </c>
    </row>
    <row r="21" spans="1:15" ht="17.25" customHeight="1" x14ac:dyDescent="0.25">
      <c r="A21" s="33">
        <v>2017</v>
      </c>
      <c r="B21" s="34">
        <v>179</v>
      </c>
      <c r="C21" s="35">
        <v>159</v>
      </c>
      <c r="D21" s="36">
        <v>88</v>
      </c>
      <c r="E21" s="37">
        <v>677</v>
      </c>
      <c r="F21" s="44">
        <v>557</v>
      </c>
      <c r="G21" s="39">
        <v>400</v>
      </c>
      <c r="H21" s="45">
        <v>541</v>
      </c>
      <c r="I21" s="45">
        <v>32</v>
      </c>
      <c r="J21" s="41">
        <v>3</v>
      </c>
      <c r="K21" s="42">
        <v>75</v>
      </c>
      <c r="L21" s="34">
        <v>349</v>
      </c>
      <c r="M21" s="44">
        <v>327</v>
      </c>
      <c r="N21" s="37">
        <v>26</v>
      </c>
    </row>
    <row r="22" spans="1:15" ht="17.399999999999999" hidden="1" customHeight="1" x14ac:dyDescent="0.25">
      <c r="A22" s="33">
        <v>2001</v>
      </c>
      <c r="B22" s="34">
        <v>179</v>
      </c>
      <c r="C22" s="35">
        <v>147</v>
      </c>
      <c r="D22" s="36">
        <v>93</v>
      </c>
      <c r="E22" s="37">
        <v>665</v>
      </c>
      <c r="F22" s="44">
        <v>590</v>
      </c>
      <c r="G22" s="39">
        <v>281</v>
      </c>
      <c r="H22" s="45">
        <v>471</v>
      </c>
      <c r="I22" s="45">
        <v>59</v>
      </c>
      <c r="J22" s="46">
        <v>3</v>
      </c>
      <c r="K22" s="47">
        <v>28</v>
      </c>
      <c r="L22" s="48">
        <v>324</v>
      </c>
      <c r="M22" s="49">
        <v>312</v>
      </c>
      <c r="N22" s="50">
        <v>30</v>
      </c>
    </row>
    <row r="23" spans="1:15" ht="24" hidden="1" customHeight="1" x14ac:dyDescent="0.25">
      <c r="A23" s="33">
        <v>2002</v>
      </c>
      <c r="B23" s="34">
        <v>179</v>
      </c>
      <c r="C23" s="35" t="s">
        <v>11</v>
      </c>
      <c r="D23" s="36">
        <v>92</v>
      </c>
      <c r="E23" s="37">
        <v>665</v>
      </c>
      <c r="F23" s="44" t="s">
        <v>13</v>
      </c>
      <c r="G23" s="39" t="s">
        <v>14</v>
      </c>
      <c r="H23" s="45">
        <v>486</v>
      </c>
      <c r="I23" s="45">
        <v>51</v>
      </c>
      <c r="J23" s="46">
        <v>3</v>
      </c>
      <c r="K23" s="47">
        <v>24</v>
      </c>
      <c r="L23" s="48">
        <v>324</v>
      </c>
      <c r="M23" s="49" t="s">
        <v>16</v>
      </c>
      <c r="N23" s="50">
        <v>31</v>
      </c>
    </row>
    <row r="24" spans="1:15" ht="17.25" hidden="1" customHeight="1" x14ac:dyDescent="0.25">
      <c r="A24" s="33">
        <v>2003</v>
      </c>
      <c r="B24" s="34">
        <v>179</v>
      </c>
      <c r="C24" s="35" t="s">
        <v>12</v>
      </c>
      <c r="D24" s="36">
        <v>91</v>
      </c>
      <c r="E24" s="37">
        <v>680</v>
      </c>
      <c r="F24" s="44">
        <v>651</v>
      </c>
      <c r="G24" s="39" t="s">
        <v>15</v>
      </c>
      <c r="H24" s="45">
        <v>491</v>
      </c>
      <c r="I24" s="45">
        <v>49</v>
      </c>
      <c r="J24" s="51">
        <v>3</v>
      </c>
      <c r="K24" s="52">
        <v>40</v>
      </c>
      <c r="L24" s="50">
        <v>324</v>
      </c>
      <c r="M24" s="49">
        <v>309</v>
      </c>
      <c r="N24" s="50">
        <v>35</v>
      </c>
    </row>
    <row r="25" spans="1:15" ht="17.399999999999999" hidden="1" customHeight="1" x14ac:dyDescent="0.25">
      <c r="A25" s="33">
        <v>2004</v>
      </c>
      <c r="B25" s="34">
        <v>179</v>
      </c>
      <c r="C25" s="35">
        <f>+B25-13</f>
        <v>166</v>
      </c>
      <c r="D25" s="36">
        <v>102</v>
      </c>
      <c r="E25" s="37">
        <v>679</v>
      </c>
      <c r="F25" s="44" t="s">
        <v>32</v>
      </c>
      <c r="G25" s="39" t="s">
        <v>33</v>
      </c>
      <c r="H25" s="45">
        <v>500</v>
      </c>
      <c r="I25" s="45">
        <v>45</v>
      </c>
      <c r="J25" s="51">
        <v>3</v>
      </c>
      <c r="K25" s="52">
        <v>32</v>
      </c>
      <c r="L25" s="50">
        <v>324</v>
      </c>
      <c r="M25" s="49">
        <f>+L25-11</f>
        <v>313</v>
      </c>
      <c r="N25" s="50">
        <v>35</v>
      </c>
    </row>
    <row r="26" spans="1:15" ht="17.399999999999999" customHeight="1" x14ac:dyDescent="0.25">
      <c r="A26" s="33">
        <v>2016</v>
      </c>
      <c r="B26" s="34">
        <v>179</v>
      </c>
      <c r="C26" s="35">
        <v>167</v>
      </c>
      <c r="D26" s="36">
        <v>85</v>
      </c>
      <c r="E26" s="37">
        <v>677</v>
      </c>
      <c r="F26" s="44">
        <v>600</v>
      </c>
      <c r="G26" s="39">
        <v>399</v>
      </c>
      <c r="H26" s="53">
        <v>537</v>
      </c>
      <c r="I26" s="45">
        <v>33</v>
      </c>
      <c r="J26" s="51">
        <v>3</v>
      </c>
      <c r="K26" s="50">
        <v>70</v>
      </c>
      <c r="L26" s="48">
        <v>349</v>
      </c>
      <c r="M26" s="49">
        <v>332</v>
      </c>
      <c r="N26" s="50">
        <v>33</v>
      </c>
    </row>
    <row r="27" spans="1:15" ht="17.399999999999999" hidden="1" customHeight="1" x14ac:dyDescent="0.25">
      <c r="A27" s="54">
        <v>2006</v>
      </c>
      <c r="B27" s="34">
        <v>179</v>
      </c>
      <c r="C27" s="35">
        <v>165</v>
      </c>
      <c r="D27" s="36">
        <v>103</v>
      </c>
      <c r="E27" s="37">
        <v>678</v>
      </c>
      <c r="F27" s="44">
        <v>645</v>
      </c>
      <c r="G27" s="35">
        <v>311</v>
      </c>
      <c r="H27" s="53">
        <v>505</v>
      </c>
      <c r="I27" s="45">
        <v>45</v>
      </c>
      <c r="J27" s="51">
        <v>3</v>
      </c>
      <c r="K27" s="50">
        <v>36</v>
      </c>
      <c r="L27" s="48">
        <v>352</v>
      </c>
      <c r="M27" s="49">
        <v>337</v>
      </c>
      <c r="N27" s="50">
        <v>25</v>
      </c>
    </row>
    <row r="28" spans="1:15" ht="17.399999999999999" hidden="1" customHeight="1" x14ac:dyDescent="0.25">
      <c r="A28" s="54">
        <v>2007</v>
      </c>
      <c r="B28" s="34">
        <v>179</v>
      </c>
      <c r="C28" s="35">
        <v>163</v>
      </c>
      <c r="D28" s="36">
        <v>107</v>
      </c>
      <c r="E28" s="37">
        <v>678</v>
      </c>
      <c r="F28" s="44">
        <v>647</v>
      </c>
      <c r="G28" s="35">
        <v>310</v>
      </c>
      <c r="H28" s="53">
        <v>505</v>
      </c>
      <c r="I28" s="45">
        <v>45</v>
      </c>
      <c r="J28" s="51">
        <v>3</v>
      </c>
      <c r="K28" s="50">
        <v>36</v>
      </c>
      <c r="L28" s="48">
        <v>352</v>
      </c>
      <c r="M28" s="49">
        <v>339</v>
      </c>
      <c r="N28" s="50">
        <v>27</v>
      </c>
    </row>
    <row r="29" spans="1:15" ht="17.399999999999999" hidden="1" customHeight="1" x14ac:dyDescent="0.25">
      <c r="A29" s="54">
        <v>2008</v>
      </c>
      <c r="B29" s="34">
        <v>178</v>
      </c>
      <c r="C29" s="35">
        <v>166</v>
      </c>
      <c r="D29" s="36">
        <v>91</v>
      </c>
      <c r="E29" s="37">
        <v>678</v>
      </c>
      <c r="F29" s="44">
        <v>651</v>
      </c>
      <c r="G29" s="35">
        <v>324</v>
      </c>
      <c r="H29" s="53">
        <v>514</v>
      </c>
      <c r="I29" s="45">
        <v>43</v>
      </c>
      <c r="J29" s="51">
        <v>2</v>
      </c>
      <c r="K29" s="50">
        <v>38</v>
      </c>
      <c r="L29" s="48">
        <v>352</v>
      </c>
      <c r="M29" s="49">
        <v>338</v>
      </c>
      <c r="N29" s="50">
        <v>24</v>
      </c>
    </row>
    <row r="30" spans="1:15" ht="17.399999999999999" hidden="1" customHeight="1" x14ac:dyDescent="0.25">
      <c r="A30" s="54">
        <v>2009</v>
      </c>
      <c r="B30" s="34">
        <v>179</v>
      </c>
      <c r="C30" s="35">
        <v>159</v>
      </c>
      <c r="D30" s="36">
        <v>93</v>
      </c>
      <c r="E30" s="37">
        <v>678</v>
      </c>
      <c r="F30" s="44">
        <v>603</v>
      </c>
      <c r="G30" s="35">
        <v>347</v>
      </c>
      <c r="H30" s="53">
        <v>523</v>
      </c>
      <c r="I30" s="45">
        <v>41</v>
      </c>
      <c r="J30" s="51">
        <v>3</v>
      </c>
      <c r="K30" s="50">
        <v>43</v>
      </c>
      <c r="L30" s="48">
        <v>352</v>
      </c>
      <c r="M30" s="49">
        <v>332</v>
      </c>
      <c r="N30" s="50">
        <v>22</v>
      </c>
    </row>
    <row r="31" spans="1:15" ht="17.399999999999999" hidden="1" customHeight="1" x14ac:dyDescent="0.3">
      <c r="A31" s="54">
        <v>2010</v>
      </c>
      <c r="B31" s="34">
        <v>179</v>
      </c>
      <c r="C31" s="35">
        <v>158</v>
      </c>
      <c r="D31" s="36">
        <v>95</v>
      </c>
      <c r="E31" s="37">
        <v>678</v>
      </c>
      <c r="F31" s="44">
        <v>590</v>
      </c>
      <c r="G31" s="35">
        <v>356</v>
      </c>
      <c r="H31" s="53">
        <v>527</v>
      </c>
      <c r="I31" s="45">
        <v>41</v>
      </c>
      <c r="J31" s="51">
        <v>3</v>
      </c>
      <c r="K31" s="50">
        <v>54</v>
      </c>
      <c r="L31" s="48">
        <v>352</v>
      </c>
      <c r="M31" s="49">
        <v>338</v>
      </c>
      <c r="N31" s="50">
        <v>29</v>
      </c>
      <c r="O31" s="9"/>
    </row>
    <row r="32" spans="1:15" ht="17.399999999999999" customHeight="1" x14ac:dyDescent="0.3">
      <c r="A32" s="54">
        <v>2015</v>
      </c>
      <c r="B32" s="34">
        <v>179</v>
      </c>
      <c r="C32" s="35">
        <v>170</v>
      </c>
      <c r="D32" s="36">
        <v>84</v>
      </c>
      <c r="E32" s="37">
        <v>677</v>
      </c>
      <c r="F32" s="44">
        <v>619</v>
      </c>
      <c r="G32" s="35">
        <v>396</v>
      </c>
      <c r="H32" s="53">
        <v>536</v>
      </c>
      <c r="I32" s="45">
        <v>34</v>
      </c>
      <c r="J32" s="51">
        <v>3</v>
      </c>
      <c r="K32" s="50">
        <v>68</v>
      </c>
      <c r="L32" s="48">
        <v>349</v>
      </c>
      <c r="M32" s="49">
        <v>330</v>
      </c>
      <c r="N32" s="50">
        <v>44</v>
      </c>
      <c r="O32" s="9"/>
    </row>
    <row r="33" spans="1:16" ht="17.399999999999999" customHeight="1" x14ac:dyDescent="0.3">
      <c r="A33" s="54">
        <v>2010</v>
      </c>
      <c r="B33" s="34">
        <v>179</v>
      </c>
      <c r="C33" s="35">
        <v>158</v>
      </c>
      <c r="D33" s="36">
        <v>95</v>
      </c>
      <c r="E33" s="37">
        <v>678</v>
      </c>
      <c r="F33" s="44">
        <v>590</v>
      </c>
      <c r="G33" s="35">
        <v>356</v>
      </c>
      <c r="H33" s="53">
        <v>527</v>
      </c>
      <c r="I33" s="45">
        <v>41</v>
      </c>
      <c r="J33" s="51">
        <v>3</v>
      </c>
      <c r="K33" s="50">
        <v>67</v>
      </c>
      <c r="L33" s="48">
        <v>352</v>
      </c>
      <c r="M33" s="49">
        <v>338</v>
      </c>
      <c r="N33" s="50">
        <v>29</v>
      </c>
      <c r="O33" s="9"/>
    </row>
    <row r="34" spans="1:16" ht="17.399999999999999" customHeight="1" x14ac:dyDescent="0.3">
      <c r="A34" s="54">
        <v>2005</v>
      </c>
      <c r="B34" s="34">
        <v>179</v>
      </c>
      <c r="C34" s="35">
        <v>166</v>
      </c>
      <c r="D34" s="36">
        <v>106</v>
      </c>
      <c r="E34" s="37">
        <v>678</v>
      </c>
      <c r="F34" s="44">
        <v>642</v>
      </c>
      <c r="G34" s="35">
        <v>300</v>
      </c>
      <c r="H34" s="53">
        <v>503</v>
      </c>
      <c r="I34" s="45">
        <v>45</v>
      </c>
      <c r="J34" s="51">
        <v>3</v>
      </c>
      <c r="K34" s="50">
        <v>34</v>
      </c>
      <c r="L34" s="48">
        <v>324</v>
      </c>
      <c r="M34" s="49">
        <v>315</v>
      </c>
      <c r="N34" s="50">
        <v>32</v>
      </c>
      <c r="O34" s="9"/>
    </row>
    <row r="35" spans="1:16" ht="17.399999999999999" customHeight="1" x14ac:dyDescent="0.3">
      <c r="A35" s="54">
        <v>2000</v>
      </c>
      <c r="B35" s="34">
        <v>179</v>
      </c>
      <c r="C35" s="35">
        <v>156</v>
      </c>
      <c r="D35" s="36">
        <v>86</v>
      </c>
      <c r="E35" s="37">
        <v>655</v>
      </c>
      <c r="F35" s="44">
        <v>612</v>
      </c>
      <c r="G35" s="35">
        <v>274</v>
      </c>
      <c r="H35" s="53">
        <v>466</v>
      </c>
      <c r="I35" s="45">
        <v>60</v>
      </c>
      <c r="J35" s="51">
        <v>3</v>
      </c>
      <c r="K35" s="50">
        <v>23</v>
      </c>
      <c r="L35" s="48">
        <v>325</v>
      </c>
      <c r="M35" s="49">
        <v>307</v>
      </c>
      <c r="N35" s="50">
        <v>30</v>
      </c>
      <c r="O35" s="9"/>
    </row>
    <row r="36" spans="1:16" ht="17.399999999999999" customHeight="1" x14ac:dyDescent="0.3">
      <c r="A36" s="54">
        <v>1995</v>
      </c>
      <c r="B36" s="34">
        <v>179</v>
      </c>
      <c r="C36" s="35">
        <v>168</v>
      </c>
      <c r="D36" s="36">
        <v>81</v>
      </c>
      <c r="E36" s="37">
        <v>649</v>
      </c>
      <c r="F36" s="44">
        <v>603</v>
      </c>
      <c r="G36" s="35">
        <v>255</v>
      </c>
      <c r="H36" s="53">
        <v>416</v>
      </c>
      <c r="I36" s="45">
        <v>78</v>
      </c>
      <c r="J36" s="51">
        <v>3</v>
      </c>
      <c r="K36" s="50">
        <v>16</v>
      </c>
      <c r="L36" s="48">
        <v>326</v>
      </c>
      <c r="M36" s="49">
        <v>315</v>
      </c>
      <c r="N36" s="50">
        <v>23</v>
      </c>
      <c r="O36" s="9"/>
    </row>
    <row r="37" spans="1:16" ht="17.25" customHeight="1" x14ac:dyDescent="0.25">
      <c r="A37" s="54" t="s">
        <v>34</v>
      </c>
      <c r="B37" s="55">
        <v>168</v>
      </c>
      <c r="C37" s="35">
        <v>158</v>
      </c>
      <c r="D37" s="36">
        <v>63</v>
      </c>
      <c r="E37" s="37">
        <v>575</v>
      </c>
      <c r="F37" s="44">
        <v>541</v>
      </c>
      <c r="G37" s="35">
        <v>201</v>
      </c>
      <c r="H37" s="53">
        <v>329</v>
      </c>
      <c r="I37" s="45">
        <v>146</v>
      </c>
      <c r="J37" s="51">
        <v>8</v>
      </c>
      <c r="K37" s="37">
        <v>4</v>
      </c>
      <c r="L37" s="48">
        <v>291</v>
      </c>
      <c r="M37" s="44">
        <v>289</v>
      </c>
      <c r="N37" s="37">
        <v>13</v>
      </c>
    </row>
    <row r="38" spans="1:16" x14ac:dyDescent="0.25">
      <c r="A38" s="92" t="s">
        <v>35</v>
      </c>
      <c r="B38" s="93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P38" s="18"/>
    </row>
    <row r="39" spans="1:16" ht="15.75" customHeight="1" thickBot="1" x14ac:dyDescent="0.3">
      <c r="A39" s="56"/>
      <c r="B39" s="57">
        <f>((B37-B11)/B11)*100</f>
        <v>-6.1452513966480442</v>
      </c>
      <c r="C39" s="57">
        <f>((C36-C11)/C11)*100</f>
        <v>-4</v>
      </c>
      <c r="D39" s="57">
        <f t="shared" ref="D39:I39" si="0">((D37-D11)/D11)*100</f>
        <v>-37</v>
      </c>
      <c r="E39" s="58">
        <f t="shared" si="0"/>
        <v>-15.066469719350073</v>
      </c>
      <c r="F39" s="58">
        <f t="shared" si="0"/>
        <v>-7.5213675213675213</v>
      </c>
      <c r="G39" s="58">
        <f t="shared" si="0"/>
        <v>-52.4822695035461</v>
      </c>
      <c r="H39" s="57">
        <f t="shared" si="0"/>
        <v>-40.072859744990893</v>
      </c>
      <c r="I39" s="57">
        <f t="shared" si="0"/>
        <v>403.44827586206895</v>
      </c>
      <c r="J39" s="59" t="s">
        <v>26</v>
      </c>
      <c r="K39" s="60" t="s">
        <v>27</v>
      </c>
      <c r="L39" s="57">
        <f>((L37-L11)/L11)*100</f>
        <v>-16.138328530259365</v>
      </c>
      <c r="M39" s="57">
        <f>((M37-M11)/M11)*100</f>
        <v>-8.5443037974683538</v>
      </c>
      <c r="N39" s="57">
        <f>((N37-N11)/N11)*100</f>
        <v>-53.571428571428569</v>
      </c>
    </row>
    <row r="40" spans="1:16" ht="15.75" hidden="1" customHeight="1" x14ac:dyDescent="0.3">
      <c r="A40" s="74" t="s">
        <v>19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6" ht="15.75" customHeight="1" x14ac:dyDescent="0.25">
      <c r="A41" s="77" t="s">
        <v>23</v>
      </c>
      <c r="B41" s="77"/>
      <c r="C41" s="77"/>
      <c r="D41" s="77"/>
      <c r="E41" s="77"/>
      <c r="F41" s="77"/>
      <c r="G41" s="77"/>
      <c r="H41" s="77"/>
      <c r="I41" s="77"/>
      <c r="J41" s="77"/>
      <c r="K41" s="61"/>
      <c r="L41" s="61"/>
      <c r="M41" s="61"/>
      <c r="N41" s="61"/>
    </row>
    <row r="42" spans="1:16" ht="6.75" customHeight="1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6" ht="15" hidden="1" customHeight="1" x14ac:dyDescent="0.25">
      <c r="A43" s="76" t="s">
        <v>36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6" ht="12.75" hidden="1" customHeight="1" x14ac:dyDescent="0.25">
      <c r="A44" s="76" t="s">
        <v>18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6" ht="7.5" hidden="1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1:16" ht="16.2" customHeight="1" x14ac:dyDescent="0.25">
      <c r="A46" s="75" t="s">
        <v>37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6" ht="7.5" customHeight="1" x14ac:dyDescent="0.25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6" ht="15.6" customHeight="1" x14ac:dyDescent="0.25">
      <c r="A48" s="75" t="s">
        <v>38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1:14" ht="7.5" customHeight="1" x14ac:dyDescent="0.25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ht="17.399999999999999" customHeight="1" x14ac:dyDescent="0.25">
      <c r="A50" s="91" t="s">
        <v>39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 s="8" customFormat="1" hidden="1" x14ac:dyDescent="0.25">
      <c r="A51" s="66" t="s">
        <v>7</v>
      </c>
      <c r="B51" s="66"/>
      <c r="C51" s="66"/>
      <c r="D51" s="66"/>
      <c r="E51" s="66"/>
      <c r="F51" s="66"/>
      <c r="G51" s="66"/>
      <c r="H51" s="66"/>
      <c r="I51" s="66"/>
      <c r="J51" s="67"/>
      <c r="K51" s="67"/>
      <c r="L51" s="67"/>
      <c r="M51" s="67"/>
      <c r="N51" s="67"/>
    </row>
    <row r="52" spans="1:14" s="8" customFormat="1" ht="6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7"/>
      <c r="K52" s="67"/>
      <c r="L52" s="67"/>
      <c r="M52" s="67"/>
      <c r="N52" s="67"/>
    </row>
    <row r="53" spans="1:14" s="10" customFormat="1" ht="15.6" customHeight="1" x14ac:dyDescent="0.3">
      <c r="A53" s="68" t="s">
        <v>40</v>
      </c>
      <c r="B53" s="68"/>
      <c r="C53" s="68"/>
      <c r="D53" s="68"/>
      <c r="E53" s="68"/>
      <c r="F53" s="68"/>
      <c r="G53" s="68"/>
      <c r="H53" s="68"/>
      <c r="I53" s="68"/>
      <c r="J53" s="69"/>
      <c r="K53" s="69"/>
      <c r="L53" s="69"/>
      <c r="M53" s="69"/>
      <c r="N53" s="69"/>
    </row>
    <row r="54" spans="1:14" ht="6.75" customHeight="1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7.399999999999999" customHeight="1" x14ac:dyDescent="0.25">
      <c r="A55" s="95" t="s">
        <v>41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ht="7.5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2.75" customHeight="1" x14ac:dyDescent="0.25">
      <c r="A57" s="100" t="s">
        <v>42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</row>
    <row r="60" spans="1:14" x14ac:dyDescent="0.2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</row>
  </sheetData>
  <sheetProtection selectLockedCells="1" selectUnlockedCells="1"/>
  <mergeCells count="29">
    <mergeCell ref="A60:N60"/>
    <mergeCell ref="A55:N55"/>
    <mergeCell ref="A3:N3"/>
    <mergeCell ref="E6:E7"/>
    <mergeCell ref="N6:N7"/>
    <mergeCell ref="H6:J6"/>
    <mergeCell ref="F6:F7"/>
    <mergeCell ref="A57:N57"/>
    <mergeCell ref="L4:N5"/>
    <mergeCell ref="H5:K5"/>
    <mergeCell ref="B6:B7"/>
    <mergeCell ref="A50:N50"/>
    <mergeCell ref="A44:N44"/>
    <mergeCell ref="L6:L7"/>
    <mergeCell ref="M6:M7"/>
    <mergeCell ref="A48:N48"/>
    <mergeCell ref="G6:G7"/>
    <mergeCell ref="A6:A7"/>
    <mergeCell ref="A38:N38"/>
    <mergeCell ref="E5:G5"/>
    <mergeCell ref="K6:K7"/>
    <mergeCell ref="A40:N40"/>
    <mergeCell ref="A46:N46"/>
    <mergeCell ref="A43:N43"/>
    <mergeCell ref="A41:J41"/>
    <mergeCell ref="C6:C7"/>
    <mergeCell ref="D6:D7"/>
    <mergeCell ref="B4:D5"/>
    <mergeCell ref="E4:K4"/>
  </mergeCells>
  <phoneticPr fontId="0" type="noConversion"/>
  <printOptions horizontalCentered="1"/>
  <pageMargins left="0.5" right="0.3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1.1</vt:lpstr>
      <vt:lpstr>'Table 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Coleman</dc:creator>
  <cp:lastModifiedBy>H Marlene Tibbs</cp:lastModifiedBy>
  <cp:lastPrinted>2019-03-13T13:21:44Z</cp:lastPrinted>
  <dcterms:created xsi:type="dcterms:W3CDTF">2001-01-02T19:40:02Z</dcterms:created>
  <dcterms:modified xsi:type="dcterms:W3CDTF">2020-04-21T14:55:59Z</dcterms:modified>
</cp:coreProperties>
</file>